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8915" windowHeight="82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21" i="1"/>
  <c r="B21"/>
  <c r="B20"/>
  <c r="C19"/>
  <c r="B19"/>
  <c r="C17"/>
  <c r="B17"/>
  <c r="C18"/>
  <c r="B18"/>
  <c r="C14"/>
  <c r="B14"/>
  <c r="C9"/>
  <c r="C8"/>
  <c r="C10" s="1"/>
  <c r="C12"/>
  <c r="C15" s="1"/>
  <c r="B12"/>
  <c r="B15" s="1"/>
  <c r="C11" l="1"/>
  <c r="C20" l="1"/>
</calcChain>
</file>

<file path=xl/sharedStrings.xml><?xml version="1.0" encoding="utf-8"?>
<sst xmlns="http://schemas.openxmlformats.org/spreadsheetml/2006/main" count="23" uniqueCount="23">
  <si>
    <t>401K-cash</t>
  </si>
  <si>
    <t>Financed</t>
  </si>
  <si>
    <t xml:space="preserve">ARV  </t>
  </si>
  <si>
    <t>Loan interest rate</t>
  </si>
  <si>
    <t>Loan LTV</t>
  </si>
  <si>
    <t>Amount Financed</t>
  </si>
  <si>
    <t>Down Payment</t>
  </si>
  <si>
    <t>Monthly Payment</t>
  </si>
  <si>
    <t>total payment</t>
  </si>
  <si>
    <t>Annual Taxes</t>
  </si>
  <si>
    <t>Insurance</t>
  </si>
  <si>
    <t>Utilities</t>
  </si>
  <si>
    <t>Taxes during build</t>
  </si>
  <si>
    <t xml:space="preserve">Closing costs </t>
  </si>
  <si>
    <t>total investment</t>
  </si>
  <si>
    <t>cash out of pocket</t>
  </si>
  <si>
    <t>Profit at closing</t>
  </si>
  <si>
    <t>Purchase Price</t>
  </si>
  <si>
    <t>Rehab Cost</t>
  </si>
  <si>
    <t>Time to rehab and sell</t>
  </si>
  <si>
    <t>Return</t>
  </si>
  <si>
    <t>ROI (annualized)</t>
  </si>
  <si>
    <t>Flip Rehab Calculator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</si>
</sst>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9" fontId="0" fillId="0" borderId="1" xfId="0" applyNumberFormat="1" applyBorder="1"/>
    <xf numFmtId="43" fontId="0" fillId="0" borderId="1" xfId="0" applyNumberFormat="1" applyBorder="1"/>
    <xf numFmtId="8" fontId="0" fillId="0" borderId="1" xfId="0" applyNumberFormat="1" applyBorder="1"/>
    <xf numFmtId="43" fontId="0" fillId="0" borderId="1" xfId="1" applyFont="1" applyBorder="1"/>
    <xf numFmtId="43" fontId="0" fillId="2" borderId="1" xfId="1" applyFont="1" applyFill="1" applyBorder="1"/>
    <xf numFmtId="43" fontId="0" fillId="2" borderId="1" xfId="0" applyNumberFormat="1" applyFill="1" applyBorder="1"/>
    <xf numFmtId="10" fontId="0" fillId="0" borderId="1" xfId="2" applyNumberFormat="1" applyFont="1" applyBorder="1"/>
    <xf numFmtId="0" fontId="0" fillId="0" borderId="1" xfId="0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A3" sqref="A3"/>
    </sheetView>
  </sheetViews>
  <sheetFormatPr defaultRowHeight="15"/>
  <cols>
    <col min="1" max="1" width="24" bestFit="1" customWidth="1"/>
    <col min="2" max="3" width="12.28515625" bestFit="1" customWidth="1"/>
  </cols>
  <sheetData>
    <row r="1" spans="1:3">
      <c r="A1" s="1" t="s">
        <v>22</v>
      </c>
      <c r="B1" s="1" t="s">
        <v>0</v>
      </c>
      <c r="C1" s="1" t="s">
        <v>1</v>
      </c>
    </row>
    <row r="2" spans="1:3">
      <c r="A2" s="1" t="s">
        <v>17</v>
      </c>
      <c r="B2" s="1">
        <v>350000</v>
      </c>
      <c r="C2" s="1">
        <v>350000</v>
      </c>
    </row>
    <row r="3" spans="1:3">
      <c r="A3" s="1" t="s">
        <v>18</v>
      </c>
      <c r="B3" s="1">
        <v>125000</v>
      </c>
      <c r="C3" s="1">
        <v>125000</v>
      </c>
    </row>
    <row r="4" spans="1:3">
      <c r="A4" s="1" t="s">
        <v>2</v>
      </c>
      <c r="B4" s="1">
        <v>575000</v>
      </c>
      <c r="C4" s="1">
        <v>575000</v>
      </c>
    </row>
    <row r="5" spans="1:3">
      <c r="A5" s="1" t="s">
        <v>19</v>
      </c>
      <c r="B5" s="1">
        <v>6</v>
      </c>
      <c r="C5" s="1">
        <v>6</v>
      </c>
    </row>
    <row r="6" spans="1:3">
      <c r="A6" s="1" t="s">
        <v>3</v>
      </c>
      <c r="B6" s="1"/>
      <c r="C6" s="2">
        <v>0.05</v>
      </c>
    </row>
    <row r="7" spans="1:3">
      <c r="A7" s="1" t="s">
        <v>4</v>
      </c>
      <c r="B7" s="1"/>
      <c r="C7" s="2">
        <v>0.8</v>
      </c>
    </row>
    <row r="8" spans="1:3">
      <c r="A8" s="1" t="s">
        <v>5</v>
      </c>
      <c r="B8" s="1"/>
      <c r="C8" s="3">
        <f>(C2+C3)*0.8</f>
        <v>380000</v>
      </c>
    </row>
    <row r="9" spans="1:3">
      <c r="A9" s="1" t="s">
        <v>6</v>
      </c>
      <c r="B9" s="1"/>
      <c r="C9" s="3">
        <f>(C2+C3)*0.2</f>
        <v>95000</v>
      </c>
    </row>
    <row r="10" spans="1:3">
      <c r="A10" s="1" t="s">
        <v>7</v>
      </c>
      <c r="B10" s="1"/>
      <c r="C10" s="4">
        <f>PMT(C6/12,360,C8)</f>
        <v>-2039.9221674461251</v>
      </c>
    </row>
    <row r="11" spans="1:3">
      <c r="A11" s="1" t="s">
        <v>8</v>
      </c>
      <c r="B11" s="1"/>
      <c r="C11" s="3">
        <f>C10*C5</f>
        <v>-12239.53300467675</v>
      </c>
    </row>
    <row r="12" spans="1:3">
      <c r="A12" s="1" t="s">
        <v>9</v>
      </c>
      <c r="B12" s="1">
        <f>B2*0.025</f>
        <v>8750</v>
      </c>
      <c r="C12" s="1">
        <f>C2*0.025</f>
        <v>8750</v>
      </c>
    </row>
    <row r="13" spans="1:3">
      <c r="A13" s="1" t="s">
        <v>10</v>
      </c>
      <c r="B13" s="1">
        <v>500</v>
      </c>
      <c r="C13" s="1">
        <v>500</v>
      </c>
    </row>
    <row r="14" spans="1:3">
      <c r="A14" s="1" t="s">
        <v>11</v>
      </c>
      <c r="B14" s="1">
        <f>200*4</f>
        <v>800</v>
      </c>
      <c r="C14" s="1">
        <f>200*4</f>
        <v>800</v>
      </c>
    </row>
    <row r="15" spans="1:3">
      <c r="A15" s="1" t="s">
        <v>12</v>
      </c>
      <c r="B15" s="1">
        <f>B5/12*B12</f>
        <v>4375</v>
      </c>
      <c r="C15" s="1">
        <f>C5/12*C12</f>
        <v>4375</v>
      </c>
    </row>
    <row r="16" spans="1:3">
      <c r="A16" s="1" t="s">
        <v>13</v>
      </c>
      <c r="B16" s="2">
        <v>0.08</v>
      </c>
      <c r="C16" s="2">
        <v>0.08</v>
      </c>
    </row>
    <row r="17" spans="1:3">
      <c r="A17" s="1" t="s">
        <v>14</v>
      </c>
      <c r="B17" s="5">
        <f>B3+B2+B13+B14+B15</f>
        <v>480675</v>
      </c>
      <c r="C17" s="5">
        <f>C3+C2+C13+C14+C15-C11</f>
        <v>492914.53300467675</v>
      </c>
    </row>
    <row r="18" spans="1:3">
      <c r="A18" s="1" t="s">
        <v>15</v>
      </c>
      <c r="B18" s="6">
        <f>B17</f>
        <v>480675</v>
      </c>
      <c r="C18" s="6">
        <f>C17-C8</f>
        <v>112914.53300467675</v>
      </c>
    </row>
    <row r="19" spans="1:3">
      <c r="A19" s="1" t="s">
        <v>16</v>
      </c>
      <c r="B19" s="7">
        <f>(B4*(1-B16))-B17</f>
        <v>48325</v>
      </c>
      <c r="C19" s="7">
        <f>(C4*(1-C16))-C17</f>
        <v>36085.466995323251</v>
      </c>
    </row>
    <row r="20" spans="1:3">
      <c r="A20" s="1" t="s">
        <v>20</v>
      </c>
      <c r="B20" s="8">
        <f>B19/B18</f>
        <v>0.10053570499817964</v>
      </c>
      <c r="C20" s="8">
        <f>C19/C18</f>
        <v>0.31958213026332621</v>
      </c>
    </row>
    <row r="21" spans="1:3">
      <c r="A21" s="9" t="s">
        <v>21</v>
      </c>
      <c r="B21" s="8">
        <f>(12/B5)*B20</f>
        <v>0.20107140999635928</v>
      </c>
      <c r="C21" s="8">
        <f>(12/C5)*C20</f>
        <v>0.63916426052665243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Valued Customer</cp:lastModifiedBy>
  <dcterms:created xsi:type="dcterms:W3CDTF">2015-02-09T21:38:15Z</dcterms:created>
  <dcterms:modified xsi:type="dcterms:W3CDTF">2015-02-09T21:46:18Z</dcterms:modified>
</cp:coreProperties>
</file>